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<sst xmlns="http://schemas.openxmlformats.org/spreadsheetml/2006/main" count="193" uniqueCount="90">
  <si>
    <t>RO Energy &amp; Operating Cost</t>
  </si>
  <si>
    <t>RO pump energy, specific energy and operating unit cost — [1]</t>
  </si>
  <si>
    <t>Version 0.1  ·  Generated 2026-10-21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</si>
  <si>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</si>
  <si>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</si>
  <si>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</si>
  <si>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</si>
  <si>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</si>
  <si>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</si>
  <si>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</si>
  <si>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</si>
  <si>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</si>
  <si>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</si>
  <si>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</si>
  <si>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</si>
  <si>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</si>
  <si>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</si>
  <si>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</si>
  <si>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RO pump energy, specific energy and operating unit cost</t>
  </si>
  <si>
    <t>EngiMetric · https://engimetric.com</t>
  </si>
  <si>
    <t>Master verdict</t>
  </si>
  <si>
    <t>Key inputs</t>
  </si>
  <si>
    <t>Permeate flow Qp</t>
  </si>
  <si>
    <t>m³/h</t>
  </si>
  <si>
    <t>Feed pressure p</t>
  </si>
  <si>
    <t>bar</t>
  </si>
  <si>
    <t>Combined pump/motor efficiency η</t>
  </si>
  <si>
    <t>%</t>
  </si>
  <si>
    <t>Key outputs</t>
  </si>
  <si>
    <t>Motor power</t>
  </si>
  <si>
    <t>kW</t>
  </si>
  <si>
    <t>Specific energy SEC</t>
  </si>
  <si>
    <t>kWh/m³</t>
  </si>
  <si>
    <t>OPEX per m³</t>
  </si>
  <si>
    <t>$/m³</t>
  </si>
  <si>
    <t>Checks at a glance</t>
  </si>
  <si>
    <t>Efficiency within physical range</t>
  </si>
  <si>
    <t>Permeate flow positive</t>
  </si>
  <si>
    <t>Version 0.1 · EngiMetric workbook library</t>
  </si>
  <si>
    <t>Inputs — yellow cells: enter your values; source prompts governing choices</t>
  </si>
  <si>
    <t>RO performance data</t>
  </si>
  <si>
    <t>operating data</t>
  </si>
  <si>
    <t>manufacturer / system data</t>
  </si>
  <si>
    <t>Electricity tariff</t>
  </si>
  <si>
    <t>$/kWh</t>
  </si>
  <si>
    <t>utility tariff</t>
  </si>
  <si>
    <t>Annual operating hours</t>
  </si>
  <si>
    <t>h/yr</t>
  </si>
  <si>
    <t>operation plan</t>
  </si>
  <si>
    <t>Chemical cost</t>
  </si>
  <si>
    <t>consumables budget</t>
  </si>
  <si>
    <t>Membrane replacement cost</t>
  </si>
  <si>
    <t>lifecycle estimate</t>
  </si>
  <si>
    <t>Calculations — transparent formulas; [n] is the reference ID (see Reference sheet)</t>
  </si>
  <si>
    <t>Hydraulic power Phyd</t>
  </si>
  <si>
    <t>[1] — Phyd = ρgHQ; 1 bar ≈ 10.2 m</t>
  </si>
  <si>
    <t>Motor power (shaft)</t>
  </si>
  <si>
    <t>[1]</t>
  </si>
  <si>
    <t>Annual energy use</t>
  </si>
  <si>
    <t>kWh/yr</t>
  </si>
  <si>
    <t>Annual energy cost</t>
  </si>
  <si>
    <t>$/yr</t>
  </si>
  <si>
    <t>Annual permeate volume</t>
  </si>
  <si>
    <t>m³/yr</t>
  </si>
  <si>
    <t>Annual chemical cost</t>
  </si>
  <si>
    <t>Annual membrane cost</t>
  </si>
  <si>
    <t>Total OPEX per m³</t>
  </si>
  <si>
    <t>Outputs — final results (formula-driven; never hard-typed)</t>
  </si>
  <si>
    <t>Hydraulic power</t>
  </si>
  <si>
    <t>Checks — each row must land PASS (WARN acceptable when documented)</t>
  </si>
  <si>
    <t>0 &lt; η ≤ 100%</t>
  </si>
  <si>
    <t>&gt; 0</t>
  </si>
  <si>
    <t>Pressure positive</t>
  </si>
  <si>
    <t>Overall result</t>
  </si>
  <si>
    <t>PASS when every check passes</t>
  </si>
  <si>
    <t>References</t>
  </si>
  <si>
    <t>EngiMetric RO energy &amp; opex engines (calculateRoEnergy, calculateRoOpex)</t>
  </si>
  <si>
    <t>Equations used</t>
  </si>
  <si>
    <t>Hydraulic power at operating pressure</t>
  </si>
  <si>
    <t>Phyd = ρ·g·Q·H (1 bar ≈ 10 m head)</t>
  </si>
  <si>
    <t>Specific energy and operating unit cost</t>
  </si>
  <si>
    <t>SEC = P_motor/Qp;  OPEX = (energy + chemicals + membranes)/volume</t>
  </si>
  <si>
    <t>Notes &amp; Assumptions</t>
  </si>
  <si>
    <t>1. Single-stage duty-point estimate; ignores energy-recovery devices and part-load effects.</t>
  </si>
  <si>
    <t>2. Energy-recovery devices can cut SEC materially at high recovery — enter actual operating data when available.</t>
  </si>
  <si>
    <t>3. All costs are user-entered; no default prices are invented.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</si>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</sst>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0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Checks!$C$7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75</v>
      </c>
      <c r="C7" s="11" t="s">
        <v>23</v>
      </c>
      <c r="D7" s="10"/>
    </row>
    <row r="8" spans="1:4" x14ac:dyDescent="0.25">
      <c r="A8" s="11" t="s">
        <v>24</v>
      </c>
      <c r="B8" s="12">
        <f>Inputs!$B$4</f>
        <v>60</v>
      </c>
      <c r="C8" s="11" t="s">
        <v>25</v>
      </c>
      <c r="D8" s="10"/>
    </row>
    <row r="9" spans="1:4" x14ac:dyDescent="0.25">
      <c r="A9" s="11" t="s">
        <v>26</v>
      </c>
      <c r="B9" s="12">
        <f>Inputs!$B$5</f>
        <v>75</v>
      </c>
      <c r="C9" s="11" t="s">
        <v>27</v>
      </c>
      <c r="D9" s="10"/>
    </row>
    <row r="11" ht="22" customHeight="1" spans="1:4" x14ac:dyDescent="0.25">
      <c r="A11" s="4" t="s">
        <v>28</v>
      </c>
      <c r="B11" s="4"/>
      <c r="C11" s="4"/>
      <c r="D11" s="4"/>
    </row>
    <row r="12" spans="1:4" x14ac:dyDescent="0.25">
      <c r="A12" s="11" t="s">
        <v>29</v>
      </c>
      <c r="B12" s="12">
        <f>Outputs!$B$4</f>
        <v>163.44416666666663</v>
      </c>
      <c r="C12" s="11" t="s">
        <v>30</v>
      </c>
      <c r="D12" s="10"/>
    </row>
    <row r="13" spans="1:4" x14ac:dyDescent="0.25">
      <c r="A13" s="11" t="s">
        <v>31</v>
      </c>
      <c r="B13" s="12">
        <f>Outputs!$B$5</f>
        <v>2.1792555555555553</v>
      </c>
      <c r="C13" s="11" t="s">
        <v>32</v>
      </c>
      <c r="D13" s="10"/>
    </row>
    <row r="14" spans="1:4" x14ac:dyDescent="0.25">
      <c r="A14" s="11" t="s">
        <v>33</v>
      </c>
      <c r="B14" s="12">
        <f>Outputs!$B$6</f>
        <v>0.26613299999999995</v>
      </c>
      <c r="C14" s="11" t="s">
        <v>34</v>
      </c>
      <c r="D14" s="10"/>
    </row>
    <row r="16" ht="22" customHeight="1" spans="1:4" x14ac:dyDescent="0.25">
      <c r="A16" s="4" t="s">
        <v>35</v>
      </c>
      <c r="B16" s="4"/>
      <c r="C16" s="4"/>
      <c r="D16" s="4"/>
    </row>
    <row r="17" spans="1:4" x14ac:dyDescent="0.25">
      <c r="A17" s="11" t="s">
        <v>36</v>
      </c>
      <c r="B17" s="12" t="str">
        <f>Checks!$C$3</f>
        <v>PASS</v>
      </c>
      <c r="C17" s="11" t="s">
        <v>5</v>
      </c>
      <c r="D17" s="10"/>
    </row>
    <row r="18" spans="1:4" x14ac:dyDescent="0.25">
      <c r="A18" s="11" t="s">
        <v>37</v>
      </c>
      <c r="B18" s="12" t="str">
        <f>Checks!$C$4</f>
        <v>PASS</v>
      </c>
      <c r="C18" s="11" t="s">
        <v>5</v>
      </c>
      <c r="D18" s="10"/>
    </row>
    <row r="20" spans="1:3" x14ac:dyDescent="0.25">
      <c r="A20" s="6" t="s">
        <v>38</v>
      </c>
    </row>
  </sheetData>
  <mergeCells count="3">
    <mergeCell ref="A6:D6"/>
    <mergeCell ref="A11:D11"/>
    <mergeCell ref="A16:D16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39</v>
      </c>
      <c r="B2" s="4"/>
      <c r="C2" s="4"/>
      <c r="D2" s="4"/>
    </row>
    <row r="3" spans="1:4" x14ac:dyDescent="0.25">
      <c r="A3" s="13" t="s">
        <v>22</v>
      </c>
      <c r="B3" s="14">
        <v>75</v>
      </c>
      <c r="C3" s="15" t="s">
        <v>23</v>
      </c>
      <c r="D3" s="16" t="s">
        <v>40</v>
      </c>
    </row>
    <row r="4" spans="1:4" x14ac:dyDescent="0.25">
      <c r="A4" s="13" t="s">
        <v>24</v>
      </c>
      <c r="B4" s="14">
        <v>60</v>
      </c>
      <c r="C4" s="15" t="s">
        <v>25</v>
      </c>
      <c r="D4" s="16" t="s">
        <v>41</v>
      </c>
    </row>
    <row r="5" spans="1:4" x14ac:dyDescent="0.25">
      <c r="A5" s="13" t="s">
        <v>26</v>
      </c>
      <c r="B5" s="14">
        <v>75</v>
      </c>
      <c r="C5" s="15" t="s">
        <v>27</v>
      </c>
      <c r="D5" s="16" t="s">
        <v>42</v>
      </c>
    </row>
    <row r="6" spans="1:4" x14ac:dyDescent="0.25">
      <c r="A6" s="13" t="s">
        <v>43</v>
      </c>
      <c r="B6" s="14">
        <v>0.09</v>
      </c>
      <c r="C6" s="15" t="s">
        <v>44</v>
      </c>
      <c r="D6" s="16" t="s">
        <v>45</v>
      </c>
    </row>
    <row r="7" spans="1:4" x14ac:dyDescent="0.25">
      <c r="A7" s="13" t="s">
        <v>46</v>
      </c>
      <c r="B7" s="14">
        <v>8000</v>
      </c>
      <c r="C7" s="15" t="s">
        <v>47</v>
      </c>
      <c r="D7" s="16" t="s">
        <v>48</v>
      </c>
    </row>
    <row r="8" spans="1:4" x14ac:dyDescent="0.25">
      <c r="A8" s="13" t="s">
        <v>49</v>
      </c>
      <c r="B8" s="14">
        <v>0.04</v>
      </c>
      <c r="C8" s="15" t="s">
        <v>34</v>
      </c>
      <c r="D8" s="16" t="s">
        <v>50</v>
      </c>
    </row>
    <row r="9" spans="1:4" x14ac:dyDescent="0.25">
      <c r="A9" s="13" t="s">
        <v>51</v>
      </c>
      <c r="B9" s="14">
        <v>0.03</v>
      </c>
      <c r="C9" s="15" t="s">
        <v>34</v>
      </c>
      <c r="D9" s="16" t="s">
        <v>52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1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53</v>
      </c>
      <c r="B2" s="4"/>
      <c r="C2" s="4"/>
      <c r="D2" s="4"/>
    </row>
    <row r="3" spans="1:4" x14ac:dyDescent="0.25">
      <c r="A3" s="11" t="s">
        <v>54</v>
      </c>
      <c r="B3" s="17">
        <f>Inputs!$B$3*9.80665*Inputs!$B$4*10/3600</f>
        <v>122.58312499999998</v>
      </c>
      <c r="C3" s="11" t="s">
        <v>30</v>
      </c>
      <c r="D3" s="16" t="s">
        <v>55</v>
      </c>
    </row>
    <row r="4" spans="1:4" x14ac:dyDescent="0.25">
      <c r="A4" s="11" t="s">
        <v>56</v>
      </c>
      <c r="B4" s="17">
        <f>Calculations!$B$3/(Inputs!$B$5/100)</f>
        <v>163.44416666666663</v>
      </c>
      <c r="C4" s="11" t="s">
        <v>30</v>
      </c>
      <c r="D4" s="16" t="s">
        <v>57</v>
      </c>
    </row>
    <row r="5" spans="1:4" x14ac:dyDescent="0.25">
      <c r="A5" s="11" t="s">
        <v>31</v>
      </c>
      <c r="B5" s="17">
        <f>Calculations!$B$4/Inputs!$B$3</f>
        <v>2.1792555555555553</v>
      </c>
      <c r="C5" s="11" t="s">
        <v>32</v>
      </c>
      <c r="D5" s="16" t="s">
        <v>57</v>
      </c>
    </row>
    <row r="6" spans="1:4" x14ac:dyDescent="0.25">
      <c r="A6" s="11" t="s">
        <v>58</v>
      </c>
      <c r="B6" s="17">
        <f>Calculations!$B$4*Inputs!$B$7</f>
        <v>1307553.333333333</v>
      </c>
      <c r="C6" s="11" t="s">
        <v>59</v>
      </c>
      <c r="D6" s="16" t="s">
        <v>57</v>
      </c>
    </row>
    <row r="7" spans="1:4" x14ac:dyDescent="0.25">
      <c r="A7" s="11" t="s">
        <v>60</v>
      </c>
      <c r="B7" s="17">
        <f>Calculations!$B$6*Inputs!$B$6</f>
        <v>117679.79999999997</v>
      </c>
      <c r="C7" s="11" t="s">
        <v>61</v>
      </c>
      <c r="D7" s="16" t="s">
        <v>57</v>
      </c>
    </row>
    <row r="8" spans="1:4" x14ac:dyDescent="0.25">
      <c r="A8" s="11" t="s">
        <v>62</v>
      </c>
      <c r="B8" s="17">
        <f>Inputs!$B$3*Inputs!$B$7</f>
        <v>600000</v>
      </c>
      <c r="C8" s="11" t="s">
        <v>63</v>
      </c>
      <c r="D8" s="16" t="s">
        <v>57</v>
      </c>
    </row>
    <row r="9" spans="1:4" x14ac:dyDescent="0.25">
      <c r="A9" s="11" t="s">
        <v>64</v>
      </c>
      <c r="B9" s="17">
        <f>Calculations!$B$8*Inputs!$B$8</f>
        <v>24000</v>
      </c>
      <c r="C9" s="11" t="s">
        <v>61</v>
      </c>
      <c r="D9" s="16" t="s">
        <v>57</v>
      </c>
    </row>
    <row r="10" spans="1:4" x14ac:dyDescent="0.25">
      <c r="A10" s="11" t="s">
        <v>65</v>
      </c>
      <c r="B10" s="17">
        <f>Calculations!$B$8*Inputs!$B$9</f>
        <v>18000</v>
      </c>
      <c r="C10" s="11" t="s">
        <v>61</v>
      </c>
      <c r="D10" s="16" t="s">
        <v>57</v>
      </c>
    </row>
    <row r="11" spans="1:4" x14ac:dyDescent="0.25">
      <c r="A11" s="11" t="s">
        <v>66</v>
      </c>
      <c r="B11" s="17">
        <f>(Calculations!$B$7+Calculations!$B$9+Calculations!$B$10)/Calculations!$B$8</f>
        <v>0.26613299999999995</v>
      </c>
      <c r="C11" s="11" t="s">
        <v>34</v>
      </c>
      <c r="D11" s="16" t="s">
        <v>57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67</v>
      </c>
      <c r="B2" s="4"/>
      <c r="C2" s="4"/>
      <c r="D2" s="4"/>
    </row>
    <row r="3" spans="1:4" x14ac:dyDescent="0.25">
      <c r="A3" s="8" t="s">
        <v>68</v>
      </c>
      <c r="B3" s="18">
        <f>Calculations!$B$3</f>
        <v>122.58312499999998</v>
      </c>
      <c r="C3" s="11" t="s">
        <v>30</v>
      </c>
      <c r="D3" s="16" t="s">
        <v>57</v>
      </c>
    </row>
    <row r="4" spans="1:4" x14ac:dyDescent="0.25">
      <c r="A4" s="8" t="s">
        <v>29</v>
      </c>
      <c r="B4" s="18">
        <f>Calculations!$B$4</f>
        <v>163.44416666666663</v>
      </c>
      <c r="C4" s="11" t="s">
        <v>30</v>
      </c>
      <c r="D4" s="16" t="s">
        <v>57</v>
      </c>
    </row>
    <row r="5" spans="1:4" x14ac:dyDescent="0.25">
      <c r="A5" s="8" t="s">
        <v>31</v>
      </c>
      <c r="B5" s="18">
        <f>Calculations!$B$5</f>
        <v>2.1792555555555553</v>
      </c>
      <c r="C5" s="11" t="s">
        <v>32</v>
      </c>
      <c r="D5" s="16" t="s">
        <v>57</v>
      </c>
    </row>
    <row r="6" spans="1:4" x14ac:dyDescent="0.25">
      <c r="A6" s="8" t="s">
        <v>33</v>
      </c>
      <c r="B6" s="18">
        <f>Calculations!$B$11</f>
        <v>0.26613299999999995</v>
      </c>
      <c r="C6" s="11" t="s">
        <v>34</v>
      </c>
      <c r="D6" s="16" t="s">
        <v>57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69</v>
      </c>
      <c r="B2" s="4"/>
      <c r="C2" s="4"/>
      <c r="D2" s="4"/>
    </row>
    <row r="3" spans="1:4" x14ac:dyDescent="0.25">
      <c r="A3" s="13" t="s">
        <v>36</v>
      </c>
      <c r="B3" s="19" t="s">
        <v>70</v>
      </c>
      <c r="C3" s="20" t="str">
        <f>IF(AND(Inputs!$B$5&gt;0,Inputs!$B$5&lt;=100),"PASS","FAIL")</f>
        <v>PASS</v>
      </c>
      <c r="D3" s="21" t="s">
        <v>57</v>
      </c>
    </row>
    <row r="4" spans="1:4" x14ac:dyDescent="0.25">
      <c r="A4" s="13" t="s">
        <v>37</v>
      </c>
      <c r="B4" s="19" t="s">
        <v>71</v>
      </c>
      <c r="C4" s="20" t="str">
        <f>IF(Inputs!$B$3&gt;0,"PASS","FAIL")</f>
        <v>PASS</v>
      </c>
      <c r="D4" s="21" t="s">
        <v>57</v>
      </c>
    </row>
    <row r="5" spans="1:4" x14ac:dyDescent="0.25">
      <c r="A5" s="13" t="s">
        <v>72</v>
      </c>
      <c r="B5" s="19" t="s">
        <v>71</v>
      </c>
      <c r="C5" s="20" t="str">
        <f>IF(Inputs!$B$4&gt;0,"PASS","FAIL")</f>
        <v>PASS</v>
      </c>
      <c r="D5" s="21" t="s">
        <v>57</v>
      </c>
    </row>
    <row r="6" ht="22" customHeight="1" spans="1:4" x14ac:dyDescent="0.25">
      <c r="A6" s="4" t="s">
        <v>20</v>
      </c>
      <c r="B6" s="4"/>
      <c r="C6" s="4"/>
      <c r="D6" s="4"/>
    </row>
    <row r="7" spans="1:4" x14ac:dyDescent="0.25">
      <c r="A7" s="22" t="s">
        <v>73</v>
      </c>
      <c r="B7" s="11" t="s">
        <v>74</v>
      </c>
      <c r="C7" s="23" t="str">
        <f>IF(OR($C$3="FAIL",$C$4="FAIL",$C$5="FAIL"),"FAIL",IF(OR($C$3="WARN",$C$4="WARN",$C$5="WARN"),"WARN","PASS"))</f>
        <v>PASS</v>
      </c>
      <c r="D7" s="10"/>
    </row>
  </sheetData>
  <mergeCells count="2">
    <mergeCell ref="A2:D2"/>
    <mergeCell ref="A6:D6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75</v>
      </c>
      <c r="B2" s="4"/>
      <c r="C2" s="4"/>
      <c r="D2" s="4"/>
    </row>
    <row r="3" spans="1:4" x14ac:dyDescent="0.25">
      <c r="A3" s="5" t="s">
        <v>57</v>
      </c>
      <c r="B3" s="5" t="s">
        <v>76</v>
      </c>
      <c r="C3" s="5" t="s">
        <v>5</v>
      </c>
      <c r="D3" s="5" t="s">
        <v>5</v>
      </c>
    </row>
    <row r="5" ht="22" customHeight="1" spans="1:4" x14ac:dyDescent="0.25">
      <c r="A5" s="4" t="s">
        <v>77</v>
      </c>
      <c r="B5" s="4"/>
      <c r="C5" s="4"/>
      <c r="D5" s="4"/>
    </row>
    <row r="6" spans="1:4" x14ac:dyDescent="0.25">
      <c r="A6" s="5" t="s">
        <v>78</v>
      </c>
      <c r="B6" s="5" t="s">
        <v>79</v>
      </c>
      <c r="C6" s="5" t="s">
        <v>5</v>
      </c>
      <c r="D6" s="5" t="s">
        <v>5</v>
      </c>
    </row>
    <row r="7" spans="1:4" x14ac:dyDescent="0.25">
      <c r="A7" s="5" t="s">
        <v>80</v>
      </c>
      <c r="B7" s="5" t="s">
        <v>81</v>
      </c>
      <c r="C7" s="5" t="s">
        <v>5</v>
      </c>
      <c r="D7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0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82</v>
      </c>
      <c r="B2" s="4"/>
      <c r="C2" s="4"/>
      <c r="D2" s="4"/>
    </row>
    <row r="3" spans="1:4" x14ac:dyDescent="0.25">
      <c r="A3" s="5" t="s">
        <v>83</v>
      </c>
      <c r="B3" s="5" t="s">
        <v>5</v>
      </c>
      <c r="C3" s="5" t="s">
        <v>5</v>
      </c>
      <c r="D3" s="5" t="s">
        <v>5</v>
      </c>
    </row>
    <row r="4" spans="1:4" x14ac:dyDescent="0.25">
      <c r="A4" s="5" t="s">
        <v>84</v>
      </c>
      <c r="B4" s="5" t="s">
        <v>5</v>
      </c>
      <c r="C4" s="5" t="s">
        <v>5</v>
      </c>
      <c r="D4" s="5" t="s">
        <v>5</v>
      </c>
    </row>
    <row r="5" spans="1:4" x14ac:dyDescent="0.25">
      <c r="A5" s="5" t="s">
        <v>85</v>
      </c>
      <c r="B5" s="5" t="s">
        <v>5</v>
      </c>
      <c r="C5" s="5" t="s">
        <v>5</v>
      </c>
      <c r="D5" s="5" t="s">
        <v>5</v>
      </c>
    </row>
    <row r="7" ht="22" customHeight="1" spans="1:4" x14ac:dyDescent="0.25">
      <c r="A7" s="4" t="s">
        <v>86</v>
      </c>
      <c r="B7" s="4"/>
      <c r="C7" s="4"/>
      <c r="D7" s="4"/>
    </row>
    <row r="8" spans="1:4" x14ac:dyDescent="0.25">
      <c r="A8" s="5" t="s">
        <v>87</v>
      </c>
      <c r="B8" s="5" t="s">
        <v>5</v>
      </c>
      <c r="C8" s="5" t="s">
        <v>5</v>
      </c>
      <c r="D8" s="5" t="s">
        <v>5</v>
      </c>
    </row>
    <row r="9" spans="1:4" x14ac:dyDescent="0.25">
      <c r="A9" s="5" t="s">
        <v>88</v>
      </c>
      <c r="B9" s="5" t="s">
        <v>5</v>
      </c>
      <c r="C9" s="5" t="s">
        <v>5</v>
      </c>
      <c r="D9" s="5" t="s">
        <v>5</v>
      </c>
    </row>
    <row r="10" spans="1:4" x14ac:dyDescent="0.25">
      <c r="A10" s="5" t="s">
        <v>89</v>
      </c>
      <c r="B10" s="5" t="s">
        <v>5</v>
      </c>
      <c r="C10" s="5" t="s">
        <v>5</v>
      </c>
      <c r="D10" s="5" t="s">
        <v>5</v>
      </c>
    </row>
  </sheetData>
  <mergeCells count="2">
    <mergeCell ref="A2:D2"/>
    <mergeCell ref="A7:D7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RO Energy &amp; Operating Cost</dc:title>
  <dc:subject>Water engineering workbook</dc:subject>
  <dc:description>Estimate membrane train energy use, specific power and operating cost per m³.</dc:description>
  <cp:keywords>ro, energy, sec, opex, specific power, cost, engimetric, engineering, workbook</cp:keywords>
  <cp:category/>
  <cp:lastModifiedBy>Unknown</cp:lastModifiedBy>
  <dcterms:created xsi:type="dcterms:W3CDTF">2026-10-21T08:38:14Z</dcterms:created>
  <dcterms:modified xsi:type="dcterms:W3CDTF">2026-10-21T08:38:14Z</dcterms:modified>
</cp:coreProperties>
</file>